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1405"/>
  <workbookPr autoCompressPictures="0"/>
  <bookViews>
    <workbookView xWindow="3820" yWindow="1840" windowWidth="22220" windowHeight="2302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F101" i="1" l="1"/>
  <c r="H101" i="1"/>
  <c r="J101" i="1"/>
  <c r="L101" i="1"/>
  <c r="N101" i="1"/>
  <c r="N100" i="1"/>
  <c r="N99" i="1"/>
  <c r="F19" i="1"/>
  <c r="F30" i="1"/>
  <c r="F40" i="1"/>
  <c r="F47" i="1"/>
  <c r="F54" i="1"/>
  <c r="F60" i="1"/>
  <c r="F64" i="1"/>
  <c r="F71" i="1"/>
  <c r="F80" i="1"/>
  <c r="F83" i="1"/>
  <c r="F88" i="1"/>
  <c r="F93" i="1"/>
  <c r="F95" i="1"/>
  <c r="F96" i="1"/>
  <c r="H19" i="1"/>
  <c r="H30" i="1"/>
  <c r="H40" i="1"/>
  <c r="H47" i="1"/>
  <c r="H54" i="1"/>
  <c r="H60" i="1"/>
  <c r="H64" i="1"/>
  <c r="H71" i="1"/>
  <c r="H80" i="1"/>
  <c r="H83" i="1"/>
  <c r="H88" i="1"/>
  <c r="H93" i="1"/>
  <c r="H95" i="1"/>
  <c r="H96" i="1"/>
  <c r="J19" i="1"/>
  <c r="J30" i="1"/>
  <c r="J40" i="1"/>
  <c r="J47" i="1"/>
  <c r="J54" i="1"/>
  <c r="J60" i="1"/>
  <c r="J64" i="1"/>
  <c r="J71" i="1"/>
  <c r="J80" i="1"/>
  <c r="J83" i="1"/>
  <c r="J88" i="1"/>
  <c r="J93" i="1"/>
  <c r="J95" i="1"/>
  <c r="J96" i="1"/>
  <c r="L9" i="1"/>
  <c r="L19" i="1"/>
  <c r="L20" i="1"/>
  <c r="L21" i="1"/>
  <c r="L30" i="1"/>
  <c r="L40" i="1"/>
  <c r="L47" i="1"/>
  <c r="L54" i="1"/>
  <c r="L60" i="1"/>
  <c r="L64" i="1"/>
  <c r="L71" i="1"/>
  <c r="L80" i="1"/>
  <c r="L83" i="1"/>
  <c r="L88" i="1"/>
  <c r="L93" i="1"/>
  <c r="L95" i="1"/>
  <c r="L96" i="1"/>
  <c r="N96" i="1"/>
  <c r="N30" i="1"/>
  <c r="N40" i="1"/>
  <c r="N47" i="1"/>
  <c r="N54" i="1"/>
  <c r="N60" i="1"/>
  <c r="N64" i="1"/>
  <c r="N71" i="1"/>
  <c r="N80" i="1"/>
  <c r="N83" i="1"/>
  <c r="N88" i="1"/>
  <c r="N93" i="1"/>
  <c r="N94" i="1"/>
  <c r="N95" i="1"/>
  <c r="N92" i="1"/>
  <c r="N91" i="1"/>
  <c r="N90" i="1"/>
  <c r="N87" i="1"/>
  <c r="N86" i="1"/>
  <c r="N85" i="1"/>
  <c r="N82" i="1"/>
  <c r="N78" i="1"/>
  <c r="N77" i="1"/>
  <c r="N76" i="1"/>
  <c r="N75" i="1"/>
  <c r="N74" i="1"/>
  <c r="N73" i="1"/>
  <c r="N70" i="1"/>
  <c r="N69" i="1"/>
  <c r="N68" i="1"/>
  <c r="N67" i="1"/>
  <c r="N66" i="1"/>
  <c r="N63" i="1"/>
  <c r="N62" i="1"/>
  <c r="N59" i="1"/>
  <c r="N58" i="1"/>
  <c r="N57" i="1"/>
  <c r="N56" i="1"/>
  <c r="N53" i="1"/>
  <c r="N52" i="1"/>
  <c r="N51" i="1"/>
  <c r="N50" i="1"/>
  <c r="N49" i="1"/>
  <c r="N46" i="1"/>
  <c r="N45" i="1"/>
  <c r="N44" i="1"/>
  <c r="N43" i="1"/>
  <c r="N42" i="1"/>
  <c r="N39" i="1"/>
  <c r="N38" i="1"/>
  <c r="N37" i="1"/>
  <c r="N36" i="1"/>
  <c r="N35" i="1"/>
  <c r="N34" i="1"/>
  <c r="N33" i="1"/>
  <c r="N32" i="1"/>
  <c r="N29" i="1"/>
  <c r="N28" i="1"/>
  <c r="N27" i="1"/>
  <c r="N26" i="1"/>
  <c r="N25" i="1"/>
  <c r="N24" i="1"/>
  <c r="F9" i="1"/>
  <c r="F20" i="1"/>
  <c r="F21" i="1"/>
  <c r="H9" i="1"/>
  <c r="H20" i="1"/>
  <c r="H21" i="1"/>
  <c r="J9" i="1"/>
  <c r="J20" i="1"/>
  <c r="J21" i="1"/>
  <c r="N21" i="1"/>
  <c r="N9" i="1"/>
  <c r="N19" i="1"/>
  <c r="N20" i="1"/>
  <c r="N18" i="1"/>
  <c r="N17" i="1"/>
  <c r="N16" i="1"/>
  <c r="N15" i="1"/>
  <c r="N14" i="1"/>
  <c r="N13" i="1"/>
  <c r="N12" i="1"/>
  <c r="N11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<sst xmlns="http://schemas.openxmlformats.org/spreadsheetml/2006/main" count="102" uniqueCount="102">
  <si>
    <t>May '13 - Apr 14</t>
  </si>
  <si>
    <t>May '14 - Apr 15</t>
  </si>
  <si>
    <t>May '15 - Apr 16</t>
  </si>
  <si>
    <t>May - Dec 16</t>
  </si>
  <si>
    <t>TOTAL</t>
  </si>
  <si>
    <t>Income</t>
  </si>
  <si>
    <t>4000 · Restricted Income</t>
  </si>
  <si>
    <t>4020 · Faculty Improvement Donations</t>
  </si>
  <si>
    <t>4040 · Animal Welfare Fund Donations</t>
  </si>
  <si>
    <t>4051 · Endowment Donations</t>
  </si>
  <si>
    <t>4054 · Resident Teacher</t>
  </si>
  <si>
    <t>4058 · Facility Improvements Fund</t>
  </si>
  <si>
    <t>Total 4000 · Restricted Income</t>
  </si>
  <si>
    <t>4300 · Program Revenue</t>
  </si>
  <si>
    <t>4060 · General Donations</t>
  </si>
  <si>
    <t>4302 · Jokoji Class Workshop</t>
  </si>
  <si>
    <t>4310 · Long Term Individual Retreats</t>
  </si>
  <si>
    <t>4311 · Individual Retreats</t>
  </si>
  <si>
    <t>4312 · Jikoji Sesshins</t>
  </si>
  <si>
    <t>4313 · Non-Jikoji Group Retreats</t>
  </si>
  <si>
    <t>4314 · Interest Income</t>
  </si>
  <si>
    <t>4300 · Program Revenue - Other</t>
  </si>
  <si>
    <t>Total 4300 · Program Revenue</t>
  </si>
  <si>
    <t>Total Income</t>
  </si>
  <si>
    <t>Gross Profit</t>
  </si>
  <si>
    <t>Expense</t>
  </si>
  <si>
    <t>5100 · ADMINISTRATION</t>
  </si>
  <si>
    <t>5160 · Bookkeeping</t>
  </si>
  <si>
    <t>5170 · Accounting &amp; Other Prof. Fees</t>
  </si>
  <si>
    <t>5175 · Employee Compensation</t>
  </si>
  <si>
    <t>5180 · Employer's Payroll Taxes</t>
  </si>
  <si>
    <t>5190 · Payroll Service</t>
  </si>
  <si>
    <t>5510 · Credit Card Fees</t>
  </si>
  <si>
    <t>Total 5100 · ADMINISTRATION</t>
  </si>
  <si>
    <t>5200 · BUSINESS EXPENSES</t>
  </si>
  <si>
    <t>5210 · Office Supplies</t>
  </si>
  <si>
    <t>5220 · Office Equipment</t>
  </si>
  <si>
    <t>5230 · Misc. Tax &amp; License Fee</t>
  </si>
  <si>
    <t>5240 · Internet &amp; Telephone</t>
  </si>
  <si>
    <t>5315 · Printing</t>
  </si>
  <si>
    <t>5320 · Postage &amp; Delivery Fees</t>
  </si>
  <si>
    <t>5330 · Advertising</t>
  </si>
  <si>
    <t>5350 · Other Business Expenses</t>
  </si>
  <si>
    <t>Total 5200 · BUSINESS EXPENSES</t>
  </si>
  <si>
    <t>5500 · INTEREST and BANKING EXPENSES</t>
  </si>
  <si>
    <t>5505 · Bank Fees &amp; Check Printing Fees</t>
  </si>
  <si>
    <t>5515 · NSF Fees</t>
  </si>
  <si>
    <t>5570 · Safe Deposit Box</t>
  </si>
  <si>
    <t>5580 · Interest Expense</t>
  </si>
  <si>
    <t>5582 · Payments on Jacobson Loan</t>
  </si>
  <si>
    <t>Total 5500 · INTEREST and BANKING EXPENSES</t>
  </si>
  <si>
    <t>5600 · INSURANCE &amp; TAXES</t>
  </si>
  <si>
    <t>5610 · Liability Insurance</t>
  </si>
  <si>
    <t>5620 · D&amp;O Insurance</t>
  </si>
  <si>
    <t>5630 · Workers Compensation</t>
  </si>
  <si>
    <t>5680 · Property Taxes</t>
  </si>
  <si>
    <t>5690 · Property Insurance</t>
  </si>
  <si>
    <t>Total 5600 · INSURANCE &amp; TAXES</t>
  </si>
  <si>
    <t>6000 · Program Expenses</t>
  </si>
  <si>
    <t>6010 · Resident Teacher Compensation</t>
  </si>
  <si>
    <t>6030 · Temporary Staff</t>
  </si>
  <si>
    <t>6040 · Resident Teacher Payroll Tax</t>
  </si>
  <si>
    <t>6000 · Program Expenses - Other</t>
  </si>
  <si>
    <t>Total 6000 · Program Expenses</t>
  </si>
  <si>
    <t>6100 · SUPPLIES</t>
  </si>
  <si>
    <t>6110 · Groceries</t>
  </si>
  <si>
    <t>6120 · Housekeeping</t>
  </si>
  <si>
    <t>Total 6100 · SUPPLIES</t>
  </si>
  <si>
    <t>6200 · UTILITIES</t>
  </si>
  <si>
    <t>6210 · PG&amp;E</t>
  </si>
  <si>
    <t>6220 · Firewood</t>
  </si>
  <si>
    <t>6230 · Propane</t>
  </si>
  <si>
    <t>6240 · Garbage &amp; Dump Fees</t>
  </si>
  <si>
    <t>6200 · UTILITIES - Other</t>
  </si>
  <si>
    <t>Total 6200 · UTILITIES</t>
  </si>
  <si>
    <t>6300 · GROUNDS, EQUIP &amp;  BLDG. MAINT</t>
  </si>
  <si>
    <t>6310 · Garden Materials</t>
  </si>
  <si>
    <t>6320 · Equipment Maint &amp; Repair</t>
  </si>
  <si>
    <t>6330 · Major Equipment Purchases</t>
  </si>
  <si>
    <t>6340 · Roads</t>
  </si>
  <si>
    <t>6350 · Grounds, Roads, Building R&amp;M</t>
  </si>
  <si>
    <t>6360 · Equipment Rental</t>
  </si>
  <si>
    <t>Total 6300 · GROUNDS, EQUIP &amp;  BLDG. MAINT</t>
  </si>
  <si>
    <t>6400 · NEWSLETTER, PRINTING &amp; BOOKS</t>
  </si>
  <si>
    <t>6430 · Books &amp; Subscriptions</t>
  </si>
  <si>
    <t>Total 6400 · NEWSLETTER, PRINTING &amp; BOOKS</t>
  </si>
  <si>
    <t>6500 · TRAVEL</t>
  </si>
  <si>
    <t>6510 · Teacher Travel</t>
  </si>
  <si>
    <t>6520 · Parking, Taxi &amp; Toll Fee</t>
  </si>
  <si>
    <t>6530 · Mileage and Gas</t>
  </si>
  <si>
    <t>Total 6500 · TRAVEL</t>
  </si>
  <si>
    <t>6600 · TEACHINGS, CEREMONY &amp; CLASSES</t>
  </si>
  <si>
    <t>6610 · Ceremony Supplies</t>
  </si>
  <si>
    <t>6630 · Guest Teacher Stipends</t>
  </si>
  <si>
    <t>6640 · Printed Materials/Copies</t>
  </si>
  <si>
    <t>Total 6600 · TEACHINGS, CEREMONY &amp; CLASSES</t>
  </si>
  <si>
    <t>9000 · Miscellaneous</t>
  </si>
  <si>
    <t>Total Expense</t>
  </si>
  <si>
    <t>6380 · MAJOR FACILITY IMPROVEMENTS</t>
  </si>
  <si>
    <t>6385 · Labor</t>
  </si>
  <si>
    <t>6386 · Materials</t>
  </si>
  <si>
    <t>Total Improvements Paid From General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</si>
</sst>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/>
    <xf numFmtId="39" fontId="2" fillId="0" borderId="0" xfId="0" applyNumberFormat="1" applyFont="1"/>
    <xf numFmtId="49" fontId="2" fillId="0" borderId="0" xfId="0" applyNumberFormat="1" applyFont="1"/>
    <xf numFmtId="39" fontId="2" fillId="0" borderId="2" xfId="0" applyNumberFormat="1" applyFont="1" applyBorder="1"/>
    <xf numFmtId="39" fontId="2" fillId="0" borderId="3" xfId="0" applyNumberFormat="1" applyFont="1" applyBorder="1"/>
    <xf numFmtId="39" fontId="2" fillId="2" borderId="2" xfId="0" applyNumberFormat="1" applyFont="1" applyFill="1" applyBorder="1"/>
    <xf numFmtId="39" fontId="2" fillId="0" borderId="0" xfId="0" applyNumberFormat="1" applyFont="1" applyBorder="1"/>
    <xf numFmtId="49" fontId="2" fillId="0" borderId="0" xfId="0" applyNumberFormat="1" applyFont="1" applyBorder="1"/>
    <xf numFmtId="39" fontId="2" fillId="0" borderId="4" xfId="0" applyNumberFormat="1" applyFont="1" applyBorder="1"/>
    <xf numFmtId="39" fontId="1" fillId="0" borderId="5" xfId="0" applyNumberFormat="1" applyFont="1" applyBorder="1"/>
    <xf numFmtId="0" fontId="1" fillId="0" borderId="0" xfId="0" applyNumberFormat="1" applyFont="1"/>
    <xf numFmtId="0" fontId="0" fillId="0" borderId="0" xfId="0" applyNumberFormat="1"/>
    <xf numFmtId="39" fontId="2" fillId="2" borderId="0" xfId="0" applyNumberFormat="1" applyFont="1" applyFill="1"/>
    <xf numFmtId="39" fontId="2" fillId="2" borderId="0" xfId="0" applyNumberFormat="1" applyFont="1" applyFill="1" applyBorder="1"/>
    <xf numFmtId="39" fontId="2" fillId="2" borderId="3" xfId="0" applyNumberFormat="1" applyFont="1" applyFill="1" applyBorder="1"/>
    <xf numFmtId="39" fontId="2" fillId="3" borderId="0" xfId="0" applyNumberFormat="1" applyFont="1" applyFill="1"/>
    <xf numFmtId="39" fontId="2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177800</xdr:colOff>
      <xdr:row>1</xdr:row>
      <xdr:rowOff>25400</xdr:rowOff>
    </xdr:to>
    <xdr:pic>
      <xdr:nvPicPr>
        <xdr:cNvPr id="2" name="FILTER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177800</xdr:colOff>
      <xdr:row>1</xdr:row>
      <xdr:rowOff>25400</xdr:rowOff>
    </xdr:to>
    <xdr:pic>
      <xdr:nvPicPr>
        <xdr:cNvPr id="3" name="HEADER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3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topLeftCell="A11" workbookViewId="0">
      <selection activeCell="A11" sqref="A11:XFD16"/>
    </sheetView>
  </sheetViews>
  <sheetFormatPr baseColWidth="10" defaultRowHeight="15" x14ac:dyDescent="0"/>
  <sheetData>
    <row r="1" spans="1:14" ht="17" thickBot="1">
      <c r="A1" s="1"/>
      <c r="B1" s="1"/>
      <c r="C1" s="1"/>
      <c r="D1" s="1"/>
      <c r="E1" s="1"/>
      <c r="F1" s="2" t="s">
        <v>0</v>
      </c>
      <c r="G1" s="3"/>
      <c r="H1" s="2" t="s">
        <v>1</v>
      </c>
      <c r="I1" s="3"/>
      <c r="J1" s="2" t="s">
        <v>2</v>
      </c>
      <c r="K1" s="3"/>
      <c r="L1" s="2" t="s">
        <v>3</v>
      </c>
      <c r="M1" s="3"/>
      <c r="N1" s="2" t="s">
        <v>4</v>
      </c>
    </row>
    <row r="2" spans="1:14" ht="17" thickTop="1">
      <c r="A2" s="4"/>
      <c r="B2" s="4" t="s">
        <v>5</v>
      </c>
      <c r="C2" s="4"/>
      <c r="D2" s="4"/>
      <c r="E2" s="4"/>
      <c r="F2" s="5"/>
      <c r="G2" s="6"/>
      <c r="H2" s="5"/>
      <c r="I2" s="6"/>
      <c r="J2" s="5"/>
      <c r="K2" s="6"/>
      <c r="L2" s="5"/>
      <c r="M2" s="6"/>
      <c r="N2" s="5"/>
    </row>
    <row r="3" spans="1:14" ht="10">
      <c r="A3" s="4"/>
      <c r="B3" s="4"/>
      <c r="C3" s="4" t="s">
        <v>6</v>
      </c>
      <c r="D3" s="4"/>
      <c r="E3" s="4"/>
      <c r="F3" s="5"/>
      <c r="G3" s="6"/>
      <c r="H3" s="5"/>
      <c r="I3" s="6"/>
      <c r="J3" s="5"/>
      <c r="K3" s="6"/>
      <c r="L3" s="5"/>
      <c r="M3" s="6"/>
      <c r="N3" s="5"/>
    </row>
    <row r="4" spans="1:14" ht="10">
      <c r="A4" s="4"/>
      <c r="B4" s="4"/>
      <c r="C4" s="4"/>
      <c r="D4" s="4" t="s">
        <v>7</v>
      </c>
      <c r="E4" s="4"/>
      <c r="F4" s="5">
        <v>14850</v>
      </c>
      <c r="G4" s="6"/>
      <c r="H4" s="5">
        <v>40500</v>
      </c>
      <c r="I4" s="6"/>
      <c r="J4" s="5">
        <v>0</v>
      </c>
      <c r="K4" s="6"/>
      <c r="L4" s="5">
        <v>0</v>
      </c>
      <c r="M4" s="6"/>
      <c r="N4" s="5">
        <f t="shared" ref="N4:N9" si="0">ROUND(SUM(F4:L4),5)</f>
        <v>55350</v>
      </c>
    </row>
    <row r="5" spans="1:14" ht="10">
      <c r="A5" s="4"/>
      <c r="B5" s="4"/>
      <c r="C5" s="4"/>
      <c r="D5" s="4" t="s">
        <v>8</v>
      </c>
      <c r="E5" s="4"/>
      <c r="F5" s="5">
        <v>1110</v>
      </c>
      <c r="G5" s="6"/>
      <c r="H5" s="5">
        <v>0</v>
      </c>
      <c r="I5" s="6"/>
      <c r="J5" s="5">
        <v>0</v>
      </c>
      <c r="K5" s="6"/>
      <c r="L5" s="5">
        <v>0</v>
      </c>
      <c r="M5" s="6"/>
      <c r="N5" s="5">
        <f t="shared" si="0"/>
        <v>1110</v>
      </c>
    </row>
    <row r="6" spans="1:14" ht="10">
      <c r="A6" s="4"/>
      <c r="B6" s="4"/>
      <c r="C6" s="4"/>
      <c r="D6" s="4" t="s">
        <v>9</v>
      </c>
      <c r="E6" s="4"/>
      <c r="F6" s="5">
        <v>3000</v>
      </c>
      <c r="G6" s="6"/>
      <c r="H6" s="5">
        <v>0</v>
      </c>
      <c r="I6" s="6"/>
      <c r="J6" s="5">
        <v>0</v>
      </c>
      <c r="K6" s="6"/>
      <c r="L6" s="5">
        <v>0</v>
      </c>
      <c r="M6" s="6"/>
      <c r="N6" s="5">
        <f t="shared" si="0"/>
        <v>3000</v>
      </c>
    </row>
    <row r="7" spans="1:14" ht="10">
      <c r="A7" s="4"/>
      <c r="B7" s="4"/>
      <c r="C7" s="4"/>
      <c r="D7" s="4" t="s">
        <v>10</v>
      </c>
      <c r="E7" s="4"/>
      <c r="F7" s="5">
        <v>0</v>
      </c>
      <c r="G7" s="6"/>
      <c r="H7" s="5">
        <v>0</v>
      </c>
      <c r="I7" s="6"/>
      <c r="J7" s="5">
        <v>2500</v>
      </c>
      <c r="K7" s="6"/>
      <c r="L7" s="19">
        <v>5000</v>
      </c>
      <c r="M7" s="6"/>
      <c r="N7" s="5">
        <f t="shared" si="0"/>
        <v>7500</v>
      </c>
    </row>
    <row r="8" spans="1:14" ht="17" thickBot="1">
      <c r="A8" s="4"/>
      <c r="B8" s="4"/>
      <c r="C8" s="4"/>
      <c r="D8" s="4" t="s">
        <v>11</v>
      </c>
      <c r="E8" s="4"/>
      <c r="F8" s="7">
        <v>0</v>
      </c>
      <c r="G8" s="6"/>
      <c r="H8" s="7">
        <v>0</v>
      </c>
      <c r="I8" s="6"/>
      <c r="J8" s="7">
        <v>10838</v>
      </c>
      <c r="K8" s="6"/>
      <c r="L8" s="20">
        <v>5000</v>
      </c>
      <c r="M8" s="6"/>
      <c r="N8" s="7">
        <f t="shared" si="0"/>
        <v>15838</v>
      </c>
    </row>
    <row r="9" spans="1:14" ht="10">
      <c r="A9" s="4"/>
      <c r="B9" s="4"/>
      <c r="C9" s="4" t="s">
        <v>12</v>
      </c>
      <c r="D9" s="4"/>
      <c r="E9" s="4"/>
      <c r="F9" s="5">
        <f>ROUND(SUM(F3:F8),5)</f>
        <v>18960</v>
      </c>
      <c r="G9" s="6"/>
      <c r="H9" s="5">
        <f>ROUND(SUM(H3:H8),5)</f>
        <v>40500</v>
      </c>
      <c r="I9" s="6"/>
      <c r="J9" s="5">
        <f>ROUND(SUM(J3:J8),5)</f>
        <v>13338</v>
      </c>
      <c r="K9" s="6"/>
      <c r="L9" s="5">
        <f>ROUND(SUM(L3:L8),5)</f>
        <v>10000</v>
      </c>
      <c r="M9" s="6"/>
      <c r="N9" s="5">
        <f t="shared" si="0"/>
        <v>82798</v>
      </c>
    </row>
    <row r="10" spans="1:14" ht="10">
      <c r="A10" s="4"/>
      <c r="B10" s="4"/>
      <c r="C10" s="4" t="s">
        <v>13</v>
      </c>
      <c r="D10" s="4"/>
      <c r="E10" s="4"/>
      <c r="F10" s="5"/>
      <c r="G10" s="6"/>
      <c r="H10" s="5"/>
      <c r="I10" s="6"/>
      <c r="J10" s="5"/>
      <c r="K10" s="6"/>
      <c r="L10" s="5"/>
      <c r="M10" s="6"/>
      <c r="N10" s="5"/>
    </row>
    <row r="11" spans="1:14" ht="10">
      <c r="A11" s="4"/>
      <c r="B11" s="4"/>
      <c r="C11" s="4"/>
      <c r="D11" s="4" t="s">
        <v>14</v>
      </c>
      <c r="E11" s="4"/>
      <c r="F11" s="5">
        <v>9805.74</v>
      </c>
      <c r="G11" s="6"/>
      <c r="H11" s="5">
        <v>15005.96</v>
      </c>
      <c r="I11" s="6"/>
      <c r="J11" s="5">
        <v>16148.55</v>
      </c>
      <c r="K11" s="6"/>
      <c r="L11" s="5">
        <v>21107.53</v>
      </c>
      <c r="M11" s="6"/>
      <c r="N11" s="5">
        <f t="shared" ref="N11:N19" si="1">ROUND(SUM(F11:L11),5)</f>
        <v>62067.78</v>
      </c>
    </row>
    <row r="12" spans="1:14" ht="10">
      <c r="A12" s="4"/>
      <c r="B12" s="4"/>
      <c r="C12" s="4"/>
      <c r="D12" s="4" t="s">
        <v>15</v>
      </c>
      <c r="E12" s="4"/>
      <c r="F12" s="5">
        <v>1150</v>
      </c>
      <c r="G12" s="6"/>
      <c r="H12" s="5">
        <v>5593.11</v>
      </c>
      <c r="I12" s="6"/>
      <c r="J12" s="5">
        <v>90</v>
      </c>
      <c r="K12" s="6"/>
      <c r="L12" s="5">
        <v>569</v>
      </c>
      <c r="M12" s="6"/>
      <c r="N12" s="5">
        <f t="shared" si="1"/>
        <v>7402.11</v>
      </c>
    </row>
    <row r="13" spans="1:14" ht="10">
      <c r="A13" s="4"/>
      <c r="B13" s="4"/>
      <c r="C13" s="4"/>
      <c r="D13" s="4" t="s">
        <v>16</v>
      </c>
      <c r="E13" s="4"/>
      <c r="F13" s="5">
        <v>420</v>
      </c>
      <c r="G13" s="6"/>
      <c r="H13" s="5">
        <v>21880</v>
      </c>
      <c r="I13" s="6"/>
      <c r="J13" s="5">
        <v>24240</v>
      </c>
      <c r="K13" s="6"/>
      <c r="L13" s="5">
        <v>20550</v>
      </c>
      <c r="M13" s="6"/>
      <c r="N13" s="5">
        <f t="shared" si="1"/>
        <v>67090</v>
      </c>
    </row>
    <row r="14" spans="1:14" ht="10">
      <c r="A14" s="4"/>
      <c r="B14" s="4"/>
      <c r="C14" s="4"/>
      <c r="D14" s="4" t="s">
        <v>17</v>
      </c>
      <c r="E14" s="4"/>
      <c r="F14" s="5">
        <v>13754.34</v>
      </c>
      <c r="G14" s="6"/>
      <c r="H14" s="5">
        <v>8940.75</v>
      </c>
      <c r="I14" s="6"/>
      <c r="J14" s="5">
        <v>32032.85</v>
      </c>
      <c r="K14" s="6"/>
      <c r="L14" s="5">
        <v>21428.23</v>
      </c>
      <c r="M14" s="6"/>
      <c r="N14" s="5">
        <f t="shared" si="1"/>
        <v>76156.17</v>
      </c>
    </row>
    <row r="15" spans="1:14" ht="10">
      <c r="A15" s="4"/>
      <c r="B15" s="4"/>
      <c r="C15" s="4"/>
      <c r="D15" s="4" t="s">
        <v>18</v>
      </c>
      <c r="E15" s="4"/>
      <c r="F15" s="5">
        <v>9737.52</v>
      </c>
      <c r="G15" s="6"/>
      <c r="H15" s="5">
        <v>14735</v>
      </c>
      <c r="I15" s="6"/>
      <c r="J15" s="5">
        <v>6799</v>
      </c>
      <c r="K15" s="6"/>
      <c r="L15" s="5">
        <v>12085</v>
      </c>
      <c r="M15" s="6"/>
      <c r="N15" s="5">
        <f t="shared" si="1"/>
        <v>43356.52</v>
      </c>
    </row>
    <row r="16" spans="1:14" ht="10">
      <c r="A16" s="4"/>
      <c r="B16" s="4"/>
      <c r="C16" s="4"/>
      <c r="D16" s="4" t="s">
        <v>19</v>
      </c>
      <c r="E16" s="4"/>
      <c r="F16" s="5">
        <v>47260.68</v>
      </c>
      <c r="G16" s="6"/>
      <c r="H16" s="5">
        <v>36177</v>
      </c>
      <c r="I16" s="6"/>
      <c r="J16" s="5">
        <v>38245</v>
      </c>
      <c r="K16" s="6"/>
      <c r="L16" s="5">
        <v>32230.21</v>
      </c>
      <c r="M16" s="6"/>
      <c r="N16" s="5">
        <f t="shared" si="1"/>
        <v>153912.89000000001</v>
      </c>
    </row>
    <row r="17" spans="1:14" ht="10">
      <c r="A17" s="4"/>
      <c r="B17" s="4"/>
      <c r="C17" s="4"/>
      <c r="D17" s="4" t="s">
        <v>20</v>
      </c>
      <c r="E17" s="4"/>
      <c r="F17" s="5">
        <v>0</v>
      </c>
      <c r="G17" s="6"/>
      <c r="H17" s="5">
        <v>0</v>
      </c>
      <c r="I17" s="6"/>
      <c r="J17" s="5">
        <v>0.33</v>
      </c>
      <c r="K17" s="6"/>
      <c r="L17" s="5">
        <v>0.72</v>
      </c>
      <c r="M17" s="6"/>
      <c r="N17" s="5">
        <f t="shared" si="1"/>
        <v>1.05</v>
      </c>
    </row>
    <row r="18" spans="1:14" ht="17" thickBot="1">
      <c r="A18" s="4"/>
      <c r="B18" s="4"/>
      <c r="C18" s="4"/>
      <c r="D18" s="4" t="s">
        <v>21</v>
      </c>
      <c r="E18" s="4"/>
      <c r="F18" s="7">
        <v>0</v>
      </c>
      <c r="G18" s="6"/>
      <c r="H18" s="7">
        <v>1.82</v>
      </c>
      <c r="I18" s="6"/>
      <c r="J18" s="7">
        <v>0</v>
      </c>
      <c r="K18" s="6"/>
      <c r="L18" s="7">
        <v>0</v>
      </c>
      <c r="M18" s="6"/>
      <c r="N18" s="7">
        <f t="shared" si="1"/>
        <v>1.82</v>
      </c>
    </row>
    <row r="19" spans="1:14" ht="17" thickBot="1">
      <c r="A19" s="4"/>
      <c r="B19" s="4"/>
      <c r="C19" s="4" t="s">
        <v>22</v>
      </c>
      <c r="D19" s="4"/>
      <c r="E19" s="4"/>
      <c r="F19" s="5">
        <f>ROUND(SUM(F10:F18),5)</f>
        <v>82128.28</v>
      </c>
      <c r="G19" s="6"/>
      <c r="H19" s="5">
        <f>ROUND(SUM(H10:H18),5)</f>
        <v>102333.64</v>
      </c>
      <c r="I19" s="6"/>
      <c r="J19" s="5">
        <f>ROUND(SUM(J10:J18),5)</f>
        <v>117555.73</v>
      </c>
      <c r="K19" s="6"/>
      <c r="L19" s="5">
        <f>ROUND(SUM(L10:L18),5)</f>
        <v>107970.69</v>
      </c>
      <c r="M19" s="6"/>
      <c r="N19" s="5">
        <f t="shared" si="1"/>
        <v>409988.34</v>
      </c>
    </row>
    <row r="20" spans="1:14" ht="17" thickBot="1">
      <c r="A20" s="4"/>
      <c r="B20" s="4" t="s">
        <v>23</v>
      </c>
      <c r="C20" s="4"/>
      <c r="D20" s="4"/>
      <c r="E20" s="4"/>
      <c r="F20" s="8">
        <f>SUM(F9+F19)</f>
        <v>101088.28</v>
      </c>
      <c r="G20" s="6"/>
      <c r="H20" s="8">
        <f>SUM(H9+H19)</f>
        <v>142833.64000000001</v>
      </c>
      <c r="I20" s="8"/>
      <c r="J20" s="8">
        <f>SUM(J9+J19)</f>
        <v>130893.73</v>
      </c>
      <c r="K20" s="8"/>
      <c r="L20" s="8">
        <f>SUM(L9+L19)</f>
        <v>117970.69</v>
      </c>
      <c r="M20" s="8"/>
      <c r="N20" s="8">
        <f>SUM(N9+N19)</f>
        <v>492786.34</v>
      </c>
    </row>
    <row r="21" spans="1:14">
      <c r="A21" s="4" t="s">
        <v>24</v>
      </c>
      <c r="B21" s="4"/>
      <c r="C21" s="4"/>
      <c r="D21" s="4"/>
      <c r="E21" s="4"/>
      <c r="F21" s="5">
        <f>F20</f>
        <v>101088.28</v>
      </c>
      <c r="G21" s="6"/>
      <c r="H21" s="5">
        <f>H20</f>
        <v>142833.64000000001</v>
      </c>
      <c r="I21" s="6"/>
      <c r="J21" s="5">
        <f>J20</f>
        <v>130893.73</v>
      </c>
      <c r="K21" s="6"/>
      <c r="L21" s="5">
        <f>L20</f>
        <v>117970.69</v>
      </c>
      <c r="M21" s="6"/>
      <c r="N21" s="5">
        <f>ROUND(SUM(F21:L21),5)</f>
        <v>492786.34</v>
      </c>
    </row>
    <row r="22" spans="1:14">
      <c r="A22" s="4"/>
      <c r="B22" s="4" t="s">
        <v>25</v>
      </c>
      <c r="C22" s="4"/>
      <c r="D22" s="4"/>
      <c r="E22" s="4"/>
      <c r="F22" s="5"/>
      <c r="G22" s="6"/>
      <c r="H22" s="5"/>
      <c r="I22" s="6"/>
      <c r="J22" s="5"/>
      <c r="K22" s="6"/>
      <c r="L22" s="5"/>
      <c r="M22" s="6"/>
      <c r="N22" s="5"/>
    </row>
    <row r="23" spans="1:14" ht="10">
      <c r="A23" s="4"/>
      <c r="B23" s="4"/>
      <c r="C23" s="4" t="s">
        <v>26</v>
      </c>
      <c r="D23" s="4"/>
      <c r="E23" s="4"/>
      <c r="F23" s="5"/>
      <c r="G23" s="6"/>
      <c r="H23" s="5"/>
      <c r="I23" s="6"/>
      <c r="J23" s="5"/>
      <c r="K23" s="6"/>
      <c r="L23" s="5"/>
      <c r="M23" s="6"/>
      <c r="N23" s="5"/>
    </row>
    <row r="24" spans="1:14" ht="10">
      <c r="A24" s="4"/>
      <c r="B24" s="4"/>
      <c r="C24" s="4"/>
      <c r="D24" s="4" t="s">
        <v>27</v>
      </c>
      <c r="E24" s="4"/>
      <c r="F24" s="5">
        <v>2508.11</v>
      </c>
      <c r="G24" s="6"/>
      <c r="H24" s="5">
        <v>1541.89</v>
      </c>
      <c r="I24" s="6"/>
      <c r="J24" s="5">
        <v>2615</v>
      </c>
      <c r="K24" s="6"/>
      <c r="L24" s="5">
        <v>2840</v>
      </c>
      <c r="M24" s="6"/>
      <c r="N24" s="5">
        <f t="shared" ref="N24:N30" si="2">ROUND(SUM(F24:L24),5)</f>
        <v>9505</v>
      </c>
    </row>
    <row r="25" spans="1:14" ht="10">
      <c r="A25" s="4"/>
      <c r="B25" s="4"/>
      <c r="C25" s="4"/>
      <c r="D25" s="4" t="s">
        <v>28</v>
      </c>
      <c r="E25" s="4"/>
      <c r="F25" s="5">
        <v>0</v>
      </c>
      <c r="G25" s="6"/>
      <c r="H25" s="5">
        <v>1572.26</v>
      </c>
      <c r="I25" s="6"/>
      <c r="J25" s="5">
        <v>0</v>
      </c>
      <c r="K25" s="6"/>
      <c r="L25" s="5">
        <v>2500</v>
      </c>
      <c r="M25" s="6"/>
      <c r="N25" s="5">
        <f t="shared" si="2"/>
        <v>4072.26</v>
      </c>
    </row>
    <row r="26" spans="1:14" ht="10">
      <c r="A26" s="4"/>
      <c r="B26" s="4"/>
      <c r="C26" s="4"/>
      <c r="D26" s="4" t="s">
        <v>29</v>
      </c>
      <c r="E26" s="4"/>
      <c r="F26" s="5">
        <v>3625.47</v>
      </c>
      <c r="G26" s="6"/>
      <c r="H26" s="5">
        <v>3025</v>
      </c>
      <c r="I26" s="6"/>
      <c r="J26" s="5">
        <v>11245.89</v>
      </c>
      <c r="K26" s="6"/>
      <c r="L26" s="5">
        <v>2492</v>
      </c>
      <c r="M26" s="6"/>
      <c r="N26" s="5">
        <f t="shared" si="2"/>
        <v>20388.36</v>
      </c>
    </row>
    <row r="27" spans="1:14" ht="10">
      <c r="A27" s="4"/>
      <c r="B27" s="4"/>
      <c r="C27" s="4"/>
      <c r="D27" s="4" t="s">
        <v>30</v>
      </c>
      <c r="E27" s="4"/>
      <c r="F27" s="5">
        <v>1872.27</v>
      </c>
      <c r="G27" s="6"/>
      <c r="H27" s="5">
        <v>303.81</v>
      </c>
      <c r="I27" s="6"/>
      <c r="J27" s="5">
        <v>3337.25</v>
      </c>
      <c r="K27" s="6"/>
      <c r="L27" s="5">
        <v>489.24</v>
      </c>
      <c r="M27" s="6"/>
      <c r="N27" s="5">
        <f t="shared" si="2"/>
        <v>6002.57</v>
      </c>
    </row>
    <row r="28" spans="1:14" ht="10">
      <c r="A28" s="4"/>
      <c r="B28" s="4"/>
      <c r="C28" s="4"/>
      <c r="D28" s="4" t="s">
        <v>31</v>
      </c>
      <c r="E28" s="4"/>
      <c r="F28" s="5">
        <v>1465.41</v>
      </c>
      <c r="G28" s="6"/>
      <c r="H28" s="5">
        <v>0</v>
      </c>
      <c r="I28" s="6"/>
      <c r="J28" s="5">
        <v>1656.84</v>
      </c>
      <c r="K28" s="6"/>
      <c r="L28" s="5">
        <v>993.12</v>
      </c>
      <c r="M28" s="6"/>
      <c r="N28" s="5">
        <f t="shared" si="2"/>
        <v>4115.37</v>
      </c>
    </row>
    <row r="29" spans="1:14" ht="17" thickBot="1">
      <c r="A29" s="4"/>
      <c r="B29" s="4"/>
      <c r="C29" s="4"/>
      <c r="D29" s="4" t="s">
        <v>32</v>
      </c>
      <c r="E29" s="4"/>
      <c r="F29" s="7">
        <v>184.19</v>
      </c>
      <c r="G29" s="6"/>
      <c r="H29" s="7">
        <v>771.22</v>
      </c>
      <c r="I29" s="6"/>
      <c r="J29" s="7">
        <v>0</v>
      </c>
      <c r="K29" s="6"/>
      <c r="L29" s="7">
        <v>0</v>
      </c>
      <c r="M29" s="6"/>
      <c r="N29" s="7">
        <f t="shared" si="2"/>
        <v>955.41</v>
      </c>
    </row>
    <row r="30" spans="1:14" ht="10">
      <c r="A30" s="4"/>
      <c r="B30" s="4"/>
      <c r="C30" s="4" t="s">
        <v>33</v>
      </c>
      <c r="D30" s="4"/>
      <c r="E30" s="4"/>
      <c r="F30" s="5">
        <f>ROUND(SUM(F23:F29),5)</f>
        <v>9655.4500000000007</v>
      </c>
      <c r="G30" s="6"/>
      <c r="H30" s="5">
        <f>ROUND(SUM(H23:H29),5)</f>
        <v>7214.18</v>
      </c>
      <c r="I30" s="6"/>
      <c r="J30" s="5">
        <f>ROUND(SUM(J23:J29),5)</f>
        <v>18854.98</v>
      </c>
      <c r="K30" s="6"/>
      <c r="L30" s="5">
        <f>ROUND(SUM(L23:L29),5)</f>
        <v>9314.36</v>
      </c>
      <c r="M30" s="6"/>
      <c r="N30" s="5">
        <f t="shared" si="2"/>
        <v>45038.97</v>
      </c>
    </row>
    <row r="31" spans="1:14" ht="10">
      <c r="A31" s="4"/>
      <c r="B31" s="4"/>
      <c r="C31" s="4" t="s">
        <v>34</v>
      </c>
      <c r="D31" s="4"/>
      <c r="E31" s="4"/>
      <c r="F31" s="5"/>
      <c r="G31" s="6"/>
      <c r="H31" s="5"/>
      <c r="I31" s="6"/>
      <c r="J31" s="5"/>
      <c r="K31" s="6"/>
      <c r="L31" s="5"/>
      <c r="M31" s="6"/>
      <c r="N31" s="5"/>
    </row>
    <row r="32" spans="1:14" ht="10">
      <c r="A32" s="4"/>
      <c r="B32" s="4"/>
      <c r="C32" s="4"/>
      <c r="D32" s="4" t="s">
        <v>35</v>
      </c>
      <c r="E32" s="4"/>
      <c r="F32" s="5">
        <v>902.26</v>
      </c>
      <c r="G32" s="6"/>
      <c r="H32" s="5">
        <v>1585.46</v>
      </c>
      <c r="I32" s="6"/>
      <c r="J32" s="5">
        <v>1185.71</v>
      </c>
      <c r="K32" s="6"/>
      <c r="L32" s="5">
        <v>216.79</v>
      </c>
      <c r="M32" s="6"/>
      <c r="N32" s="5">
        <f t="shared" ref="N32:N40" si="3">ROUND(SUM(F32:L32),5)</f>
        <v>3890.22</v>
      </c>
    </row>
    <row r="33" spans="1:14" ht="10">
      <c r="A33" s="4"/>
      <c r="B33" s="4"/>
      <c r="C33" s="4"/>
      <c r="D33" s="4" t="s">
        <v>36</v>
      </c>
      <c r="E33" s="4"/>
      <c r="F33" s="5">
        <v>1452.1</v>
      </c>
      <c r="G33" s="6"/>
      <c r="H33" s="5">
        <v>0</v>
      </c>
      <c r="I33" s="6"/>
      <c r="J33" s="5">
        <v>0</v>
      </c>
      <c r="K33" s="6"/>
      <c r="L33" s="5">
        <v>889.75</v>
      </c>
      <c r="M33" s="6"/>
      <c r="N33" s="5">
        <f t="shared" si="3"/>
        <v>2341.85</v>
      </c>
    </row>
    <row r="34" spans="1:14" ht="10">
      <c r="A34" s="4"/>
      <c r="B34" s="4"/>
      <c r="C34" s="4"/>
      <c r="D34" s="4" t="s">
        <v>37</v>
      </c>
      <c r="E34" s="4"/>
      <c r="F34" s="5">
        <v>165</v>
      </c>
      <c r="G34" s="6"/>
      <c r="H34" s="5">
        <v>200</v>
      </c>
      <c r="I34" s="6"/>
      <c r="J34" s="5">
        <v>50</v>
      </c>
      <c r="K34" s="6"/>
      <c r="L34" s="5">
        <v>0</v>
      </c>
      <c r="M34" s="6"/>
      <c r="N34" s="5">
        <f t="shared" si="3"/>
        <v>415</v>
      </c>
    </row>
    <row r="35" spans="1:14" ht="10">
      <c r="A35" s="4"/>
      <c r="B35" s="4"/>
      <c r="C35" s="4"/>
      <c r="D35" s="4" t="s">
        <v>38</v>
      </c>
      <c r="E35" s="4"/>
      <c r="F35" s="5">
        <v>3046.43</v>
      </c>
      <c r="G35" s="6"/>
      <c r="H35" s="5">
        <v>2698.55</v>
      </c>
      <c r="I35" s="6"/>
      <c r="J35" s="5">
        <v>4850.26</v>
      </c>
      <c r="K35" s="6"/>
      <c r="L35" s="5">
        <v>2777.15</v>
      </c>
      <c r="M35" s="6"/>
      <c r="N35" s="5">
        <f t="shared" si="3"/>
        <v>13372.39</v>
      </c>
    </row>
    <row r="36" spans="1:14" ht="10">
      <c r="A36" s="4"/>
      <c r="B36" s="4"/>
      <c r="C36" s="4"/>
      <c r="D36" s="4" t="s">
        <v>39</v>
      </c>
      <c r="E36" s="4"/>
      <c r="F36" s="5">
        <v>0</v>
      </c>
      <c r="G36" s="6"/>
      <c r="H36" s="5">
        <v>0</v>
      </c>
      <c r="I36" s="6"/>
      <c r="J36" s="5">
        <v>2.17</v>
      </c>
      <c r="K36" s="6"/>
      <c r="L36" s="5">
        <v>69.540000000000006</v>
      </c>
      <c r="M36" s="6"/>
      <c r="N36" s="5">
        <f t="shared" si="3"/>
        <v>71.709999999999994</v>
      </c>
    </row>
    <row r="37" spans="1:14" ht="10">
      <c r="A37" s="4"/>
      <c r="B37" s="4"/>
      <c r="C37" s="4"/>
      <c r="D37" s="4" t="s">
        <v>40</v>
      </c>
      <c r="E37" s="4"/>
      <c r="F37" s="5">
        <v>36.299999999999997</v>
      </c>
      <c r="G37" s="6"/>
      <c r="H37" s="5">
        <v>272.57</v>
      </c>
      <c r="I37" s="6"/>
      <c r="J37" s="5">
        <v>290.99</v>
      </c>
      <c r="K37" s="6"/>
      <c r="L37" s="5">
        <v>135.85</v>
      </c>
      <c r="M37" s="6"/>
      <c r="N37" s="5">
        <f t="shared" si="3"/>
        <v>735.71</v>
      </c>
    </row>
    <row r="38" spans="1:14" ht="10">
      <c r="A38" s="4"/>
      <c r="B38" s="4"/>
      <c r="C38" s="4"/>
      <c r="D38" s="4" t="s">
        <v>41</v>
      </c>
      <c r="E38" s="4"/>
      <c r="F38" s="5">
        <v>0</v>
      </c>
      <c r="G38" s="6"/>
      <c r="H38" s="5">
        <v>0</v>
      </c>
      <c r="I38" s="6"/>
      <c r="J38" s="5">
        <v>210.17</v>
      </c>
      <c r="K38" s="6"/>
      <c r="L38" s="5">
        <v>131.88</v>
      </c>
      <c r="M38" s="6"/>
      <c r="N38" s="5">
        <f t="shared" si="3"/>
        <v>342.05</v>
      </c>
    </row>
    <row r="39" spans="1:14" ht="17" thickBot="1">
      <c r="A39" s="4"/>
      <c r="B39" s="4"/>
      <c r="C39" s="4"/>
      <c r="D39" s="4" t="s">
        <v>42</v>
      </c>
      <c r="E39" s="4"/>
      <c r="F39" s="7">
        <v>367</v>
      </c>
      <c r="G39" s="6"/>
      <c r="H39" s="7">
        <v>0</v>
      </c>
      <c r="I39" s="6"/>
      <c r="J39" s="7">
        <v>455.89</v>
      </c>
      <c r="K39" s="6"/>
      <c r="L39" s="7">
        <v>757.17</v>
      </c>
      <c r="M39" s="6"/>
      <c r="N39" s="7">
        <f t="shared" si="3"/>
        <v>1580.06</v>
      </c>
    </row>
    <row r="40" spans="1:14" ht="10">
      <c r="A40" s="4"/>
      <c r="B40" s="4"/>
      <c r="C40" s="4" t="s">
        <v>43</v>
      </c>
      <c r="D40" s="4"/>
      <c r="E40" s="4"/>
      <c r="F40" s="5">
        <f>ROUND(SUM(F31:F39),5)</f>
        <v>5969.09</v>
      </c>
      <c r="G40" s="6"/>
      <c r="H40" s="5">
        <f>ROUND(SUM(H31:H39),5)</f>
        <v>4756.58</v>
      </c>
      <c r="I40" s="6"/>
      <c r="J40" s="5">
        <f>ROUND(SUM(J31:J39),5)</f>
        <v>7045.19</v>
      </c>
      <c r="K40" s="6"/>
      <c r="L40" s="5">
        <f>ROUND(SUM(L31:L39),5)</f>
        <v>4978.13</v>
      </c>
      <c r="M40" s="6"/>
      <c r="N40" s="5">
        <f t="shared" si="3"/>
        <v>22748.99</v>
      </c>
    </row>
    <row r="41" spans="1:14" ht="10">
      <c r="A41" s="4"/>
      <c r="B41" s="4"/>
      <c r="C41" s="4" t="s">
        <v>44</v>
      </c>
      <c r="D41" s="4"/>
      <c r="E41" s="4"/>
      <c r="F41" s="5"/>
      <c r="G41" s="6"/>
      <c r="H41" s="5"/>
      <c r="I41" s="6"/>
      <c r="J41" s="5"/>
      <c r="K41" s="6"/>
      <c r="L41" s="5"/>
      <c r="M41" s="6"/>
      <c r="N41" s="5"/>
    </row>
    <row r="42" spans="1:14" ht="10">
      <c r="A42" s="4"/>
      <c r="B42" s="4"/>
      <c r="C42" s="4"/>
      <c r="D42" s="4" t="s">
        <v>45</v>
      </c>
      <c r="E42" s="4"/>
      <c r="F42" s="5">
        <v>0</v>
      </c>
      <c r="G42" s="6"/>
      <c r="H42" s="5">
        <v>42</v>
      </c>
      <c r="I42" s="6"/>
      <c r="J42" s="5">
        <v>420</v>
      </c>
      <c r="K42" s="6"/>
      <c r="L42" s="5">
        <v>868.82</v>
      </c>
      <c r="M42" s="6"/>
      <c r="N42" s="5">
        <f t="shared" ref="N42:N47" si="4">ROUND(SUM(F42:L42),5)</f>
        <v>1330.82</v>
      </c>
    </row>
    <row r="43" spans="1:14" ht="10">
      <c r="A43" s="4"/>
      <c r="B43" s="4"/>
      <c r="C43" s="4"/>
      <c r="D43" s="4" t="s">
        <v>46</v>
      </c>
      <c r="E43" s="4"/>
      <c r="F43" s="5">
        <v>0</v>
      </c>
      <c r="G43" s="6"/>
      <c r="H43" s="5">
        <v>0</v>
      </c>
      <c r="I43" s="6"/>
      <c r="J43" s="5">
        <v>476</v>
      </c>
      <c r="K43" s="6"/>
      <c r="L43" s="5">
        <v>102</v>
      </c>
      <c r="M43" s="6"/>
      <c r="N43" s="5">
        <f t="shared" si="4"/>
        <v>578</v>
      </c>
    </row>
    <row r="44" spans="1:14" ht="10">
      <c r="A44" s="4"/>
      <c r="B44" s="4"/>
      <c r="C44" s="4"/>
      <c r="D44" s="4" t="s">
        <v>47</v>
      </c>
      <c r="E44" s="4"/>
      <c r="F44" s="5">
        <v>0</v>
      </c>
      <c r="G44" s="6"/>
      <c r="H44" s="5">
        <v>80</v>
      </c>
      <c r="I44" s="6"/>
      <c r="J44" s="5">
        <v>100</v>
      </c>
      <c r="K44" s="6"/>
      <c r="L44" s="5">
        <v>100</v>
      </c>
      <c r="M44" s="6"/>
      <c r="N44" s="5">
        <f t="shared" si="4"/>
        <v>280</v>
      </c>
    </row>
    <row r="45" spans="1:14" ht="10">
      <c r="A45" s="4"/>
      <c r="B45" s="4"/>
      <c r="C45" s="4"/>
      <c r="D45" s="4" t="s">
        <v>48</v>
      </c>
      <c r="E45" s="4"/>
      <c r="F45" s="5">
        <v>281.32</v>
      </c>
      <c r="G45" s="6"/>
      <c r="H45" s="5">
        <v>42.87</v>
      </c>
      <c r="I45" s="6"/>
      <c r="J45" s="5">
        <v>1153.5899999999999</v>
      </c>
      <c r="K45" s="6"/>
      <c r="L45" s="5">
        <v>0</v>
      </c>
      <c r="M45" s="6"/>
      <c r="N45" s="5">
        <f t="shared" si="4"/>
        <v>1477.78</v>
      </c>
    </row>
    <row r="46" spans="1:14" ht="17" thickBot="1">
      <c r="A46" s="4"/>
      <c r="B46" s="4"/>
      <c r="C46" s="4"/>
      <c r="D46" s="4" t="s">
        <v>49</v>
      </c>
      <c r="E46" s="4"/>
      <c r="F46" s="7">
        <v>0</v>
      </c>
      <c r="G46" s="6"/>
      <c r="H46" s="7">
        <v>0</v>
      </c>
      <c r="I46" s="6"/>
      <c r="J46" s="7">
        <v>0</v>
      </c>
      <c r="K46" s="6"/>
      <c r="L46" s="9">
        <v>4101.6000000000004</v>
      </c>
      <c r="M46" s="6"/>
      <c r="N46" s="7">
        <f t="shared" si="4"/>
        <v>4101.6000000000004</v>
      </c>
    </row>
    <row r="47" spans="1:14" ht="10">
      <c r="A47" s="4"/>
      <c r="B47" s="4"/>
      <c r="C47" s="4" t="s">
        <v>50</v>
      </c>
      <c r="D47" s="4"/>
      <c r="E47" s="4"/>
      <c r="F47" s="5">
        <f>ROUND(SUM(F41:F46),5)</f>
        <v>281.32</v>
      </c>
      <c r="G47" s="6"/>
      <c r="H47" s="5">
        <f>ROUND(SUM(H41:H46),5)</f>
        <v>164.87</v>
      </c>
      <c r="I47" s="6"/>
      <c r="J47" s="5">
        <f>ROUND(SUM(J41:J46),5)</f>
        <v>2149.59</v>
      </c>
      <c r="K47" s="6"/>
      <c r="L47" s="5">
        <f>ROUND(SUM(L41:L46),5)</f>
        <v>5172.42</v>
      </c>
      <c r="M47" s="6"/>
      <c r="N47" s="5">
        <f t="shared" si="4"/>
        <v>7768.2</v>
      </c>
    </row>
    <row r="48" spans="1:14" ht="10">
      <c r="A48" s="4"/>
      <c r="B48" s="4"/>
      <c r="C48" s="4" t="s">
        <v>51</v>
      </c>
      <c r="D48" s="4"/>
      <c r="E48" s="4"/>
      <c r="F48" s="5"/>
      <c r="G48" s="6"/>
      <c r="H48" s="5"/>
      <c r="I48" s="6"/>
      <c r="J48" s="5"/>
      <c r="K48" s="6"/>
      <c r="L48" s="5"/>
      <c r="M48" s="6"/>
      <c r="N48" s="5"/>
    </row>
    <row r="49" spans="1:14" ht="10">
      <c r="A49" s="4"/>
      <c r="B49" s="4"/>
      <c r="C49" s="4"/>
      <c r="D49" s="4" t="s">
        <v>52</v>
      </c>
      <c r="E49" s="4"/>
      <c r="F49" s="5">
        <v>-650</v>
      </c>
      <c r="G49" s="6"/>
      <c r="H49" s="5">
        <v>6987</v>
      </c>
      <c r="I49" s="6"/>
      <c r="J49" s="5">
        <v>5204</v>
      </c>
      <c r="K49" s="6"/>
      <c r="L49" s="5">
        <v>5358</v>
      </c>
      <c r="M49" s="6"/>
      <c r="N49" s="5">
        <f t="shared" ref="N49:N54" si="5">ROUND(SUM(F49:L49),5)</f>
        <v>16899</v>
      </c>
    </row>
    <row r="50" spans="1:14" ht="10">
      <c r="A50" s="4"/>
      <c r="B50" s="4"/>
      <c r="C50" s="4"/>
      <c r="D50" s="4" t="s">
        <v>53</v>
      </c>
      <c r="E50" s="4"/>
      <c r="F50" s="5">
        <v>2699</v>
      </c>
      <c r="G50" s="6"/>
      <c r="H50" s="5">
        <v>0</v>
      </c>
      <c r="I50" s="6"/>
      <c r="J50" s="5">
        <v>2699</v>
      </c>
      <c r="K50" s="6"/>
      <c r="L50" s="5">
        <v>2796</v>
      </c>
      <c r="M50" s="6"/>
      <c r="N50" s="5">
        <f t="shared" si="5"/>
        <v>8194</v>
      </c>
    </row>
    <row r="51" spans="1:14" ht="10">
      <c r="A51" s="4"/>
      <c r="B51" s="4"/>
      <c r="C51" s="4"/>
      <c r="D51" s="4" t="s">
        <v>54</v>
      </c>
      <c r="E51" s="4"/>
      <c r="F51" s="5">
        <v>2229</v>
      </c>
      <c r="G51" s="6"/>
      <c r="H51" s="5">
        <v>7174</v>
      </c>
      <c r="I51" s="6"/>
      <c r="J51" s="5">
        <v>2157</v>
      </c>
      <c r="K51" s="6"/>
      <c r="L51" s="5">
        <v>339</v>
      </c>
      <c r="M51" s="6"/>
      <c r="N51" s="5">
        <f t="shared" si="5"/>
        <v>11899</v>
      </c>
    </row>
    <row r="52" spans="1:14" ht="10">
      <c r="A52" s="4"/>
      <c r="B52" s="4"/>
      <c r="C52" s="4"/>
      <c r="D52" s="4" t="s">
        <v>55</v>
      </c>
      <c r="E52" s="4"/>
      <c r="F52" s="5">
        <v>7015.17</v>
      </c>
      <c r="G52" s="6"/>
      <c r="H52" s="5">
        <v>1451</v>
      </c>
      <c r="I52" s="6"/>
      <c r="J52" s="5">
        <v>1639.17</v>
      </c>
      <c r="K52" s="6"/>
      <c r="L52" s="5">
        <v>1486.9</v>
      </c>
      <c r="M52" s="6"/>
      <c r="N52" s="5">
        <f t="shared" si="5"/>
        <v>11592.24</v>
      </c>
    </row>
    <row r="53" spans="1:14" ht="17" thickBot="1">
      <c r="A53" s="4"/>
      <c r="B53" s="4"/>
      <c r="C53" s="4"/>
      <c r="D53" s="4" t="s">
        <v>56</v>
      </c>
      <c r="E53" s="4"/>
      <c r="F53" s="7">
        <v>0</v>
      </c>
      <c r="G53" s="6"/>
      <c r="H53" s="7">
        <v>0</v>
      </c>
      <c r="I53" s="6"/>
      <c r="J53" s="7">
        <v>7038.09</v>
      </c>
      <c r="K53" s="6"/>
      <c r="L53" s="7">
        <v>4690.7</v>
      </c>
      <c r="M53" s="6"/>
      <c r="N53" s="7">
        <f t="shared" si="5"/>
        <v>11728.79</v>
      </c>
    </row>
    <row r="54" spans="1:14" ht="10">
      <c r="A54" s="4"/>
      <c r="B54" s="4"/>
      <c r="C54" s="4" t="s">
        <v>57</v>
      </c>
      <c r="D54" s="4"/>
      <c r="E54" s="4"/>
      <c r="F54" s="5">
        <f>ROUND(SUM(F48:F53),5)</f>
        <v>11293.17</v>
      </c>
      <c r="G54" s="6"/>
      <c r="H54" s="5">
        <f>ROUND(SUM(H48:H53),5)</f>
        <v>15612</v>
      </c>
      <c r="I54" s="6"/>
      <c r="J54" s="5">
        <f>ROUND(SUM(J48:J53),5)</f>
        <v>18737.259999999998</v>
      </c>
      <c r="K54" s="6"/>
      <c r="L54" s="5">
        <f>ROUND(SUM(L48:L53),5)</f>
        <v>14670.6</v>
      </c>
      <c r="M54" s="6"/>
      <c r="N54" s="5">
        <f t="shared" si="5"/>
        <v>60313.03</v>
      </c>
    </row>
    <row r="55" spans="1:14" ht="10">
      <c r="A55" s="4"/>
      <c r="B55" s="4"/>
      <c r="C55" s="4" t="s">
        <v>58</v>
      </c>
      <c r="D55" s="4"/>
      <c r="E55" s="4"/>
      <c r="F55" s="5"/>
      <c r="G55" s="6"/>
      <c r="H55" s="5"/>
      <c r="I55" s="6"/>
      <c r="J55" s="5"/>
      <c r="K55" s="6"/>
      <c r="L55" s="5"/>
      <c r="M55" s="6"/>
      <c r="N55" s="5"/>
    </row>
    <row r="56" spans="1:14" ht="10">
      <c r="A56" s="4"/>
      <c r="B56" s="4"/>
      <c r="C56" s="4"/>
      <c r="D56" s="4" t="s">
        <v>59</v>
      </c>
      <c r="E56" s="4"/>
      <c r="F56" s="5">
        <v>4302.8500000000004</v>
      </c>
      <c r="G56" s="6"/>
      <c r="H56" s="5">
        <v>3825</v>
      </c>
      <c r="I56" s="6"/>
      <c r="J56" s="5">
        <v>14372.34</v>
      </c>
      <c r="K56" s="6"/>
      <c r="L56" s="5">
        <v>12614.79</v>
      </c>
      <c r="M56" s="6"/>
      <c r="N56" s="5">
        <f>ROUND(SUM(F56:L56),5)</f>
        <v>35114.980000000003</v>
      </c>
    </row>
    <row r="57" spans="1:14" ht="10">
      <c r="A57" s="4"/>
      <c r="B57" s="4"/>
      <c r="C57" s="4"/>
      <c r="D57" s="4" t="s">
        <v>60</v>
      </c>
      <c r="E57" s="4"/>
      <c r="F57" s="5">
        <v>0</v>
      </c>
      <c r="G57" s="6"/>
      <c r="H57" s="5">
        <v>0</v>
      </c>
      <c r="I57" s="6"/>
      <c r="J57" s="5">
        <v>0</v>
      </c>
      <c r="K57" s="6"/>
      <c r="L57" s="5">
        <v>0</v>
      </c>
      <c r="M57" s="6"/>
      <c r="N57" s="5">
        <f>ROUND(SUM(F57:L57),5)</f>
        <v>0</v>
      </c>
    </row>
    <row r="58" spans="1:14" ht="10">
      <c r="A58" s="4"/>
      <c r="B58" s="4"/>
      <c r="C58" s="4"/>
      <c r="D58" s="4" t="s">
        <v>61</v>
      </c>
      <c r="E58" s="4"/>
      <c r="F58" s="5">
        <v>0</v>
      </c>
      <c r="G58" s="6"/>
      <c r="H58" s="5">
        <v>2030.99</v>
      </c>
      <c r="I58" s="6"/>
      <c r="J58" s="5">
        <v>3262.67</v>
      </c>
      <c r="K58" s="6"/>
      <c r="L58" s="5">
        <v>3249.77</v>
      </c>
      <c r="M58" s="6"/>
      <c r="N58" s="5">
        <f>ROUND(SUM(F58:L58),5)</f>
        <v>8543.43</v>
      </c>
    </row>
    <row r="59" spans="1:14" ht="17" thickBot="1">
      <c r="A59" s="4"/>
      <c r="B59" s="4"/>
      <c r="C59" s="4"/>
      <c r="D59" s="4" t="s">
        <v>62</v>
      </c>
      <c r="E59" s="4"/>
      <c r="F59" s="7">
        <v>30</v>
      </c>
      <c r="G59" s="6"/>
      <c r="H59" s="7">
        <v>0</v>
      </c>
      <c r="I59" s="6"/>
      <c r="J59" s="7">
        <v>0</v>
      </c>
      <c r="K59" s="6"/>
      <c r="L59" s="7">
        <v>0</v>
      </c>
      <c r="M59" s="6"/>
      <c r="N59" s="7">
        <f>ROUND(SUM(F59:L59),5)</f>
        <v>30</v>
      </c>
    </row>
    <row r="60" spans="1:14" ht="10">
      <c r="A60" s="4"/>
      <c r="B60" s="4"/>
      <c r="C60" s="4" t="s">
        <v>63</v>
      </c>
      <c r="D60" s="4"/>
      <c r="E60" s="4"/>
      <c r="F60" s="5">
        <f>ROUND(SUM(F55:F59),5)</f>
        <v>4332.8500000000004</v>
      </c>
      <c r="G60" s="6"/>
      <c r="H60" s="5">
        <f>ROUND(SUM(H55:H59),5)</f>
        <v>5855.99</v>
      </c>
      <c r="I60" s="6"/>
      <c r="J60" s="5">
        <f>ROUND(SUM(J55:J59),5)</f>
        <v>17635.009999999998</v>
      </c>
      <c r="K60" s="6"/>
      <c r="L60" s="5">
        <f>ROUND(SUM(L55:L59),5)</f>
        <v>15864.56</v>
      </c>
      <c r="M60" s="6"/>
      <c r="N60" s="5">
        <f>ROUND(SUM(F60:L60),5)</f>
        <v>43688.41</v>
      </c>
    </row>
    <row r="61" spans="1:14" ht="10">
      <c r="A61" s="4"/>
      <c r="B61" s="4"/>
      <c r="C61" s="4" t="s">
        <v>64</v>
      </c>
      <c r="D61" s="4"/>
      <c r="E61" s="4"/>
      <c r="F61" s="5"/>
      <c r="G61" s="6"/>
      <c r="H61" s="5"/>
      <c r="I61" s="6"/>
      <c r="J61" s="5"/>
      <c r="K61" s="6"/>
      <c r="L61" s="5"/>
      <c r="M61" s="6"/>
      <c r="N61" s="5"/>
    </row>
    <row r="62" spans="1:14" ht="10">
      <c r="A62" s="4"/>
      <c r="B62" s="4"/>
      <c r="C62" s="4"/>
      <c r="D62" s="4" t="s">
        <v>65</v>
      </c>
      <c r="E62" s="4"/>
      <c r="F62" s="5">
        <v>9717.1299999999992</v>
      </c>
      <c r="G62" s="6"/>
      <c r="H62" s="5">
        <v>11234.37</v>
      </c>
      <c r="I62" s="6"/>
      <c r="J62" s="5">
        <v>15298.81</v>
      </c>
      <c r="K62" s="6"/>
      <c r="L62" s="5">
        <v>5267.71</v>
      </c>
      <c r="M62" s="6"/>
      <c r="N62" s="5">
        <f>ROUND(SUM(F62:L62),5)</f>
        <v>41518.019999999997</v>
      </c>
    </row>
    <row r="63" spans="1:14" ht="17" thickBot="1">
      <c r="A63" s="4"/>
      <c r="B63" s="4"/>
      <c r="C63" s="4"/>
      <c r="D63" s="4" t="s">
        <v>66</v>
      </c>
      <c r="E63" s="4"/>
      <c r="F63" s="7">
        <v>2935.32</v>
      </c>
      <c r="G63" s="6"/>
      <c r="H63" s="7">
        <v>2989.43</v>
      </c>
      <c r="I63" s="6"/>
      <c r="J63" s="7">
        <v>4101.6400000000003</v>
      </c>
      <c r="K63" s="6"/>
      <c r="L63" s="7">
        <v>481.11</v>
      </c>
      <c r="M63" s="6"/>
      <c r="N63" s="7">
        <f>ROUND(SUM(F63:L63),5)</f>
        <v>10507.5</v>
      </c>
    </row>
    <row r="64" spans="1:14" ht="10">
      <c r="A64" s="4"/>
      <c r="B64" s="4"/>
      <c r="C64" s="4" t="s">
        <v>67</v>
      </c>
      <c r="D64" s="4"/>
      <c r="E64" s="4"/>
      <c r="F64" s="5">
        <f>ROUND(SUM(F61:F63),5)</f>
        <v>12652.45</v>
      </c>
      <c r="G64" s="6"/>
      <c r="H64" s="5">
        <f>ROUND(SUM(H61:H63),5)</f>
        <v>14223.8</v>
      </c>
      <c r="I64" s="6"/>
      <c r="J64" s="5">
        <f>ROUND(SUM(J61:J63),5)</f>
        <v>19400.45</v>
      </c>
      <c r="K64" s="6"/>
      <c r="L64" s="5">
        <f>ROUND(SUM(L61:L63),5)</f>
        <v>5748.82</v>
      </c>
      <c r="M64" s="6"/>
      <c r="N64" s="5">
        <f>ROUND(SUM(F64:L64),5)</f>
        <v>52025.52</v>
      </c>
    </row>
    <row r="65" spans="1:14" ht="10">
      <c r="A65" s="4"/>
      <c r="B65" s="4"/>
      <c r="C65" s="4" t="s">
        <v>68</v>
      </c>
      <c r="D65" s="4"/>
      <c r="E65" s="4"/>
      <c r="F65" s="5"/>
      <c r="G65" s="6"/>
      <c r="H65" s="5"/>
      <c r="I65" s="6"/>
      <c r="J65" s="5"/>
      <c r="K65" s="6"/>
      <c r="L65" s="5"/>
      <c r="M65" s="6"/>
      <c r="N65" s="5"/>
    </row>
    <row r="66" spans="1:14" ht="10">
      <c r="A66" s="4"/>
      <c r="B66" s="4"/>
      <c r="C66" s="4"/>
      <c r="D66" s="4" t="s">
        <v>69</v>
      </c>
      <c r="E66" s="4"/>
      <c r="F66" s="5">
        <v>7034.11</v>
      </c>
      <c r="G66" s="6"/>
      <c r="H66" s="5">
        <v>6722.67</v>
      </c>
      <c r="I66" s="6"/>
      <c r="J66" s="5">
        <v>7412.12</v>
      </c>
      <c r="K66" s="6"/>
      <c r="L66" s="5">
        <v>5520.8</v>
      </c>
      <c r="M66" s="6"/>
      <c r="N66" s="5">
        <f t="shared" ref="N66:N71" si="6">ROUND(SUM(F66:L66),5)</f>
        <v>26689.7</v>
      </c>
    </row>
    <row r="67" spans="1:14" ht="10">
      <c r="A67" s="4"/>
      <c r="B67" s="4"/>
      <c r="C67" s="4"/>
      <c r="D67" s="4" t="s">
        <v>70</v>
      </c>
      <c r="E67" s="4"/>
      <c r="F67" s="5">
        <v>0</v>
      </c>
      <c r="G67" s="6"/>
      <c r="H67" s="5">
        <v>0</v>
      </c>
      <c r="I67" s="6"/>
      <c r="J67" s="5">
        <v>19.510000000000002</v>
      </c>
      <c r="K67" s="6"/>
      <c r="L67" s="5">
        <v>0</v>
      </c>
      <c r="M67" s="6"/>
      <c r="N67" s="5">
        <f t="shared" si="6"/>
        <v>19.510000000000002</v>
      </c>
    </row>
    <row r="68" spans="1:14" ht="10">
      <c r="A68" s="4"/>
      <c r="B68" s="4"/>
      <c r="C68" s="4"/>
      <c r="D68" s="4" t="s">
        <v>71</v>
      </c>
      <c r="E68" s="4"/>
      <c r="F68" s="5">
        <v>3530.94</v>
      </c>
      <c r="G68" s="6"/>
      <c r="H68" s="5">
        <v>2552.11</v>
      </c>
      <c r="I68" s="6"/>
      <c r="J68" s="5">
        <v>2431.0500000000002</v>
      </c>
      <c r="K68" s="6"/>
      <c r="L68" s="5">
        <v>1802.55</v>
      </c>
      <c r="M68" s="6"/>
      <c r="N68" s="5">
        <f t="shared" si="6"/>
        <v>10316.65</v>
      </c>
    </row>
    <row r="69" spans="1:14" ht="10">
      <c r="A69" s="4"/>
      <c r="B69" s="4"/>
      <c r="C69" s="4"/>
      <c r="D69" s="4" t="s">
        <v>72</v>
      </c>
      <c r="E69" s="4"/>
      <c r="F69" s="5">
        <v>1518.77</v>
      </c>
      <c r="G69" s="6"/>
      <c r="H69" s="5">
        <v>1648.36</v>
      </c>
      <c r="I69" s="6"/>
      <c r="J69" s="5">
        <v>1355.75</v>
      </c>
      <c r="K69" s="6"/>
      <c r="L69" s="5">
        <v>788.75</v>
      </c>
      <c r="M69" s="6"/>
      <c r="N69" s="5">
        <f t="shared" si="6"/>
        <v>5311.63</v>
      </c>
    </row>
    <row r="70" spans="1:14" ht="17" thickBot="1">
      <c r="A70" s="4"/>
      <c r="B70" s="4"/>
      <c r="C70" s="4"/>
      <c r="D70" s="4" t="s">
        <v>73</v>
      </c>
      <c r="E70" s="4"/>
      <c r="F70" s="7">
        <v>21.74</v>
      </c>
      <c r="G70" s="6"/>
      <c r="H70" s="7">
        <v>0</v>
      </c>
      <c r="I70" s="6"/>
      <c r="J70" s="7">
        <v>0</v>
      </c>
      <c r="K70" s="6"/>
      <c r="L70" s="7">
        <v>0</v>
      </c>
      <c r="M70" s="6"/>
      <c r="N70" s="7">
        <f t="shared" si="6"/>
        <v>21.74</v>
      </c>
    </row>
    <row r="71" spans="1:14" ht="10">
      <c r="A71" s="4"/>
      <c r="B71" s="4"/>
      <c r="C71" s="4" t="s">
        <v>74</v>
      </c>
      <c r="D71" s="4"/>
      <c r="E71" s="4"/>
      <c r="F71" s="5">
        <f>ROUND(SUM(F65:F70),5)</f>
        <v>12105.56</v>
      </c>
      <c r="G71" s="6"/>
      <c r="H71" s="5">
        <f>ROUND(SUM(H65:H70),5)</f>
        <v>10923.14</v>
      </c>
      <c r="I71" s="6"/>
      <c r="J71" s="5">
        <f>ROUND(SUM(J65:J70),5)</f>
        <v>11218.43</v>
      </c>
      <c r="K71" s="6"/>
      <c r="L71" s="5">
        <f>ROUND(SUM(L65:L70),5)</f>
        <v>8112.1</v>
      </c>
      <c r="M71" s="6"/>
      <c r="N71" s="5">
        <f t="shared" si="6"/>
        <v>42359.23</v>
      </c>
    </row>
    <row r="72" spans="1:14" ht="10">
      <c r="A72" s="4"/>
      <c r="B72" s="4"/>
      <c r="C72" s="4" t="s">
        <v>75</v>
      </c>
      <c r="D72" s="4"/>
      <c r="E72" s="4"/>
      <c r="F72" s="5"/>
      <c r="G72" s="6"/>
      <c r="H72" s="5"/>
      <c r="I72" s="6"/>
      <c r="J72" s="5"/>
      <c r="K72" s="6"/>
      <c r="L72" s="5"/>
      <c r="M72" s="6"/>
      <c r="N72" s="5"/>
    </row>
    <row r="73" spans="1:14" ht="10">
      <c r="A73" s="4"/>
      <c r="B73" s="4"/>
      <c r="C73" s="4"/>
      <c r="D73" s="4" t="s">
        <v>76</v>
      </c>
      <c r="E73" s="4"/>
      <c r="F73" s="5">
        <v>794.18</v>
      </c>
      <c r="G73" s="6"/>
      <c r="H73" s="5">
        <v>217.48</v>
      </c>
      <c r="I73" s="6"/>
      <c r="J73" s="5">
        <v>0</v>
      </c>
      <c r="K73" s="6"/>
      <c r="L73" s="5">
        <v>0</v>
      </c>
      <c r="M73" s="6"/>
      <c r="N73" s="5">
        <f t="shared" ref="N73:N78" si="7">ROUND(SUM(F73:L73),5)</f>
        <v>1011.66</v>
      </c>
    </row>
    <row r="74" spans="1:14" ht="10">
      <c r="A74" s="4"/>
      <c r="B74" s="4"/>
      <c r="C74" s="4"/>
      <c r="D74" s="4" t="s">
        <v>77</v>
      </c>
      <c r="E74" s="4"/>
      <c r="F74" s="5">
        <v>2239.0500000000002</v>
      </c>
      <c r="G74" s="6"/>
      <c r="H74" s="5">
        <v>7205.71</v>
      </c>
      <c r="I74" s="6"/>
      <c r="J74" s="5">
        <v>0</v>
      </c>
      <c r="K74" s="6"/>
      <c r="L74" s="5">
        <v>0</v>
      </c>
      <c r="M74" s="6"/>
      <c r="N74" s="5">
        <f t="shared" si="7"/>
        <v>9444.76</v>
      </c>
    </row>
    <row r="75" spans="1:14" ht="10">
      <c r="A75" s="4"/>
      <c r="B75" s="4"/>
      <c r="C75" s="4"/>
      <c r="D75" s="4" t="s">
        <v>78</v>
      </c>
      <c r="E75" s="4"/>
      <c r="F75" s="5">
        <v>6609.55</v>
      </c>
      <c r="G75" s="6"/>
      <c r="H75" s="5">
        <v>0</v>
      </c>
      <c r="I75" s="6"/>
      <c r="J75" s="5">
        <v>0</v>
      </c>
      <c r="K75" s="6"/>
      <c r="L75" s="5">
        <v>4044.81</v>
      </c>
      <c r="M75" s="6"/>
      <c r="N75" s="5">
        <f t="shared" si="7"/>
        <v>10654.36</v>
      </c>
    </row>
    <row r="76" spans="1:14" ht="10">
      <c r="A76" s="4"/>
      <c r="B76" s="4"/>
      <c r="C76" s="4"/>
      <c r="D76" s="4" t="s">
        <v>79</v>
      </c>
      <c r="E76" s="4"/>
      <c r="F76" s="5">
        <v>720</v>
      </c>
      <c r="G76" s="6"/>
      <c r="H76" s="5">
        <v>0</v>
      </c>
      <c r="I76" s="6"/>
      <c r="J76" s="5">
        <v>0</v>
      </c>
      <c r="K76" s="6"/>
      <c r="L76" s="5">
        <v>0</v>
      </c>
      <c r="M76" s="6"/>
      <c r="N76" s="5">
        <f t="shared" si="7"/>
        <v>720</v>
      </c>
    </row>
    <row r="77" spans="1:14" ht="10">
      <c r="A77" s="4"/>
      <c r="B77" s="4"/>
      <c r="C77" s="4"/>
      <c r="D77" s="4" t="s">
        <v>80</v>
      </c>
      <c r="E77" s="4"/>
      <c r="F77" s="5">
        <v>301.44</v>
      </c>
      <c r="G77" s="6"/>
      <c r="H77" s="5">
        <v>498</v>
      </c>
      <c r="I77" s="6"/>
      <c r="J77" s="5">
        <v>9969.6200000000008</v>
      </c>
      <c r="K77" s="6"/>
      <c r="L77" s="5">
        <v>6623.2</v>
      </c>
      <c r="M77" s="6"/>
      <c r="N77" s="5">
        <f t="shared" si="7"/>
        <v>17392.259999999998</v>
      </c>
    </row>
    <row r="78" spans="1:14" ht="17" thickBot="1">
      <c r="A78" s="4"/>
      <c r="B78" s="4"/>
      <c r="C78" s="4"/>
      <c r="D78" s="4" t="s">
        <v>81</v>
      </c>
      <c r="E78" s="4"/>
      <c r="F78" s="7">
        <v>710.24</v>
      </c>
      <c r="G78" s="6"/>
      <c r="H78" s="7">
        <v>302.10000000000002</v>
      </c>
      <c r="I78" s="6"/>
      <c r="J78" s="7">
        <v>0</v>
      </c>
      <c r="K78" s="6"/>
      <c r="L78" s="7">
        <v>0</v>
      </c>
      <c r="M78" s="6"/>
      <c r="N78" s="7">
        <f t="shared" si="7"/>
        <v>1012.34</v>
      </c>
    </row>
    <row r="79" spans="1:14">
      <c r="A79" s="4"/>
      <c r="B79" s="4"/>
      <c r="C79" s="4"/>
      <c r="D79" s="4"/>
      <c r="E79" s="4"/>
      <c r="F79" s="10"/>
      <c r="G79" s="11"/>
      <c r="H79" s="10"/>
      <c r="I79" s="11"/>
      <c r="J79" s="10"/>
      <c r="K79" s="11"/>
      <c r="L79" s="10"/>
      <c r="M79" s="11"/>
      <c r="N79" s="10"/>
    </row>
    <row r="80" spans="1:14" ht="10">
      <c r="A80" s="4"/>
      <c r="B80" s="4"/>
      <c r="C80" s="4" t="s">
        <v>82</v>
      </c>
      <c r="D80" s="4"/>
      <c r="E80" s="4"/>
      <c r="F80" s="5">
        <f>ROUND(SUM(F72:F78)+F79,5)</f>
        <v>11374.46</v>
      </c>
      <c r="G80" s="6"/>
      <c r="H80" s="5">
        <f>ROUND(SUM(H72:H78)+H79,5)</f>
        <v>8223.2900000000009</v>
      </c>
      <c r="I80" s="6"/>
      <c r="J80" s="5">
        <f>ROUND(SUM(J72:J78)+J79,5)</f>
        <v>9969.6200000000008</v>
      </c>
      <c r="K80" s="6"/>
      <c r="L80" s="5">
        <f>ROUND(SUM(L72:L78)+L79,5)</f>
        <v>10668.01</v>
      </c>
      <c r="M80" s="6"/>
      <c r="N80" s="5">
        <f>ROUND(SUM(F80:L80),5)</f>
        <v>40235.379999999997</v>
      </c>
    </row>
    <row r="81" spans="1:14" ht="10">
      <c r="A81" s="4"/>
      <c r="B81" s="4"/>
      <c r="C81" s="4" t="s">
        <v>83</v>
      </c>
      <c r="D81" s="4"/>
      <c r="E81" s="4"/>
      <c r="F81" s="5"/>
      <c r="G81" s="6"/>
      <c r="H81" s="5"/>
      <c r="I81" s="6"/>
      <c r="J81" s="5"/>
      <c r="K81" s="6"/>
      <c r="L81" s="5"/>
      <c r="M81" s="6"/>
      <c r="N81" s="5"/>
    </row>
    <row r="82" spans="1:14" ht="17" thickBot="1">
      <c r="A82" s="4"/>
      <c r="B82" s="4"/>
      <c r="C82" s="4"/>
      <c r="D82" s="4" t="s">
        <v>84</v>
      </c>
      <c r="E82" s="4"/>
      <c r="F82" s="7">
        <v>0</v>
      </c>
      <c r="G82" s="6"/>
      <c r="H82" s="7">
        <v>435</v>
      </c>
      <c r="I82" s="6"/>
      <c r="J82" s="7">
        <v>0</v>
      </c>
      <c r="K82" s="6"/>
      <c r="L82" s="7">
        <v>315.89999999999998</v>
      </c>
      <c r="M82" s="6"/>
      <c r="N82" s="7">
        <f>ROUND(SUM(F82:L82),5)</f>
        <v>750.9</v>
      </c>
    </row>
    <row r="83" spans="1:14" ht="10">
      <c r="A83" s="4"/>
      <c r="B83" s="4"/>
      <c r="C83" s="4" t="s">
        <v>85</v>
      </c>
      <c r="D83" s="4"/>
      <c r="E83" s="4"/>
      <c r="F83" s="5">
        <f>ROUND(SUM(F81:F82),5)</f>
        <v>0</v>
      </c>
      <c r="G83" s="6"/>
      <c r="H83" s="5">
        <f>ROUND(SUM(H81:H82),5)</f>
        <v>435</v>
      </c>
      <c r="I83" s="6"/>
      <c r="J83" s="5">
        <f>ROUND(SUM(J81:J82),5)</f>
        <v>0</v>
      </c>
      <c r="K83" s="6"/>
      <c r="L83" s="5">
        <f>ROUND(SUM(L81:L82),5)</f>
        <v>315.89999999999998</v>
      </c>
      <c r="M83" s="6"/>
      <c r="N83" s="5">
        <f>ROUND(SUM(F83:L83),5)</f>
        <v>750.9</v>
      </c>
    </row>
    <row r="84" spans="1:14" ht="10">
      <c r="A84" s="4"/>
      <c r="B84" s="4"/>
      <c r="C84" s="4" t="s">
        <v>86</v>
      </c>
      <c r="D84" s="4"/>
      <c r="E84" s="4"/>
      <c r="F84" s="5"/>
      <c r="G84" s="6"/>
      <c r="H84" s="5"/>
      <c r="I84" s="6"/>
      <c r="J84" s="5"/>
      <c r="K84" s="6"/>
      <c r="L84" s="5"/>
      <c r="M84" s="6"/>
      <c r="N84" s="5"/>
    </row>
    <row r="85" spans="1:14" ht="10">
      <c r="A85" s="4"/>
      <c r="B85" s="4"/>
      <c r="C85" s="4"/>
      <c r="D85" s="4" t="s">
        <v>87</v>
      </c>
      <c r="E85" s="4"/>
      <c r="F85" s="5">
        <v>613.70000000000005</v>
      </c>
      <c r="G85" s="6"/>
      <c r="H85" s="5">
        <v>344.35</v>
      </c>
      <c r="I85" s="6"/>
      <c r="J85" s="5">
        <v>0</v>
      </c>
      <c r="K85" s="6"/>
      <c r="L85" s="5">
        <v>0</v>
      </c>
      <c r="M85" s="6"/>
      <c r="N85" s="5">
        <f>ROUND(SUM(F85:L85),5)</f>
        <v>958.05</v>
      </c>
    </row>
    <row r="86" spans="1:14" ht="10">
      <c r="A86" s="4"/>
      <c r="B86" s="4"/>
      <c r="C86" s="4"/>
      <c r="D86" s="4" t="s">
        <v>88</v>
      </c>
      <c r="E86" s="4"/>
      <c r="F86" s="5">
        <v>157.37</v>
      </c>
      <c r="G86" s="6"/>
      <c r="H86" s="5">
        <v>0</v>
      </c>
      <c r="I86" s="6"/>
      <c r="J86" s="5">
        <v>0</v>
      </c>
      <c r="K86" s="6"/>
      <c r="L86" s="5">
        <v>0</v>
      </c>
      <c r="M86" s="6"/>
      <c r="N86" s="5">
        <f>ROUND(SUM(F86:L86),5)</f>
        <v>157.37</v>
      </c>
    </row>
    <row r="87" spans="1:14" ht="17" thickBot="1">
      <c r="A87" s="4"/>
      <c r="B87" s="4"/>
      <c r="C87" s="4"/>
      <c r="D87" s="4" t="s">
        <v>89</v>
      </c>
      <c r="E87" s="4"/>
      <c r="F87" s="7">
        <v>2879.94</v>
      </c>
      <c r="G87" s="6"/>
      <c r="H87" s="7">
        <v>1682.51</v>
      </c>
      <c r="I87" s="6"/>
      <c r="J87" s="7">
        <v>66.89</v>
      </c>
      <c r="K87" s="6"/>
      <c r="L87" s="7">
        <v>191.97</v>
      </c>
      <c r="M87" s="6"/>
      <c r="N87" s="7">
        <f>ROUND(SUM(F87:L87),5)</f>
        <v>4821.3100000000004</v>
      </c>
    </row>
    <row r="88" spans="1:14" ht="10">
      <c r="A88" s="4"/>
      <c r="B88" s="4"/>
      <c r="C88" s="4" t="s">
        <v>90</v>
      </c>
      <c r="D88" s="4"/>
      <c r="E88" s="4"/>
      <c r="F88" s="5">
        <f>ROUND(SUM(F84:F87),5)</f>
        <v>3651.01</v>
      </c>
      <c r="G88" s="6"/>
      <c r="H88" s="5">
        <f>ROUND(SUM(H84:H87),5)</f>
        <v>2026.86</v>
      </c>
      <c r="I88" s="6"/>
      <c r="J88" s="5">
        <f>ROUND(SUM(J84:J87),5)</f>
        <v>66.89</v>
      </c>
      <c r="K88" s="6"/>
      <c r="L88" s="5">
        <f>ROUND(SUM(L84:L87),5)</f>
        <v>191.97</v>
      </c>
      <c r="M88" s="6"/>
      <c r="N88" s="5">
        <f>ROUND(SUM(F88:L88),5)</f>
        <v>5936.73</v>
      </c>
    </row>
    <row r="89" spans="1:14" ht="10">
      <c r="A89" s="4"/>
      <c r="B89" s="4"/>
      <c r="C89" s="4" t="s">
        <v>91</v>
      </c>
      <c r="D89" s="4"/>
      <c r="E89" s="4"/>
      <c r="F89" s="5"/>
      <c r="G89" s="6"/>
      <c r="H89" s="5"/>
      <c r="I89" s="6"/>
      <c r="J89" s="5"/>
      <c r="K89" s="6"/>
      <c r="L89" s="5"/>
      <c r="M89" s="6"/>
      <c r="N89" s="5"/>
    </row>
    <row r="90" spans="1:14" ht="10">
      <c r="A90" s="4"/>
      <c r="B90" s="4"/>
      <c r="C90" s="4"/>
      <c r="D90" s="4" t="s">
        <v>92</v>
      </c>
      <c r="E90" s="4"/>
      <c r="F90" s="5">
        <v>308.06</v>
      </c>
      <c r="G90" s="6"/>
      <c r="H90" s="5">
        <v>880.71</v>
      </c>
      <c r="I90" s="6"/>
      <c r="J90" s="5">
        <v>344.46</v>
      </c>
      <c r="K90" s="6"/>
      <c r="L90" s="5">
        <v>963.85</v>
      </c>
      <c r="M90" s="6"/>
      <c r="N90" s="5">
        <f>ROUND(SUM(F90:L90),5)</f>
        <v>2497.08</v>
      </c>
    </row>
    <row r="91" spans="1:14" ht="10">
      <c r="A91" s="4"/>
      <c r="B91" s="4"/>
      <c r="C91" s="4"/>
      <c r="D91" s="4" t="s">
        <v>93</v>
      </c>
      <c r="E91" s="4"/>
      <c r="F91" s="5">
        <v>2700</v>
      </c>
      <c r="G91" s="6"/>
      <c r="H91" s="5">
        <v>4613.12</v>
      </c>
      <c r="I91" s="6"/>
      <c r="J91" s="5">
        <v>1950</v>
      </c>
      <c r="K91" s="6"/>
      <c r="L91" s="5">
        <v>1270</v>
      </c>
      <c r="M91" s="6"/>
      <c r="N91" s="5">
        <f>ROUND(SUM(F91:L91),5)</f>
        <v>10533.12</v>
      </c>
    </row>
    <row r="92" spans="1:14" ht="17" thickBot="1">
      <c r="A92" s="4"/>
      <c r="B92" s="4"/>
      <c r="C92" s="4"/>
      <c r="D92" s="4" t="s">
        <v>94</v>
      </c>
      <c r="E92" s="4"/>
      <c r="F92" s="7">
        <v>0</v>
      </c>
      <c r="G92" s="6"/>
      <c r="H92" s="7">
        <v>0</v>
      </c>
      <c r="I92" s="6"/>
      <c r="J92" s="7">
        <v>0</v>
      </c>
      <c r="K92" s="6"/>
      <c r="L92" s="7">
        <v>335.28</v>
      </c>
      <c r="M92" s="6"/>
      <c r="N92" s="7">
        <f>ROUND(SUM(F92:L92),5)</f>
        <v>335.28</v>
      </c>
    </row>
    <row r="93" spans="1:14" ht="10">
      <c r="A93" s="4"/>
      <c r="B93" s="4"/>
      <c r="C93" s="4" t="s">
        <v>95</v>
      </c>
      <c r="D93" s="4"/>
      <c r="E93" s="4"/>
      <c r="F93" s="5">
        <f>ROUND(SUM(F89:F92),5)</f>
        <v>3008.06</v>
      </c>
      <c r="G93" s="6"/>
      <c r="H93" s="5">
        <f>ROUND(SUM(H89:H92),5)</f>
        <v>5493.83</v>
      </c>
      <c r="I93" s="6"/>
      <c r="J93" s="5">
        <f>ROUND(SUM(J89:J92),5)</f>
        <v>2294.46</v>
      </c>
      <c r="K93" s="6"/>
      <c r="L93" s="5">
        <f>ROUND(SUM(L89:L92),5)</f>
        <v>2569.13</v>
      </c>
      <c r="M93" s="6"/>
      <c r="N93" s="5">
        <f>ROUND(SUM(F93:L93),5)</f>
        <v>13365.48</v>
      </c>
    </row>
    <row r="94" spans="1:14" ht="17" thickBot="1">
      <c r="A94" s="4"/>
      <c r="B94" s="4"/>
      <c r="C94" s="4" t="s">
        <v>96</v>
      </c>
      <c r="D94" s="4"/>
      <c r="E94" s="4"/>
      <c r="F94" s="10">
        <v>0</v>
      </c>
      <c r="G94" s="6"/>
      <c r="H94" s="10">
        <v>9830.52</v>
      </c>
      <c r="I94" s="6"/>
      <c r="J94" s="10">
        <v>0</v>
      </c>
      <c r="K94" s="6"/>
      <c r="L94" s="10">
        <v>100</v>
      </c>
      <c r="M94" s="6"/>
      <c r="N94" s="10">
        <f>ROUND(SUM(F94:L94),5)</f>
        <v>9930.52</v>
      </c>
    </row>
    <row r="95" spans="1:14" ht="17" thickBot="1">
      <c r="A95" s="4"/>
      <c r="B95" s="4" t="s">
        <v>97</v>
      </c>
      <c r="C95" s="4"/>
      <c r="D95" s="4"/>
      <c r="E95" s="4"/>
      <c r="F95" s="12">
        <f>SUM(F30+F40+F47+F54+F60+F64+F71+F80+F83+F88+F93+F94)</f>
        <v>74323.42</v>
      </c>
      <c r="G95" s="6"/>
      <c r="H95" s="12">
        <f>SUM(H30+H40+H47+H54+H60+H64+H71+H80+H83+H88+H93+H94)</f>
        <v>84760.060000000012</v>
      </c>
      <c r="I95" s="12"/>
      <c r="J95" s="12">
        <f>SUM(J30,J40,J47,J54,J60,J64,J71,J80,J83,J88,J93,J94)</f>
        <v>107371.88</v>
      </c>
      <c r="K95" s="12"/>
      <c r="L95" s="12">
        <f>SUM(L30+L40+L47+L54+L60+L64+L71+L80+L83+L88+L93+L94)</f>
        <v>77706</v>
      </c>
      <c r="M95" s="12"/>
      <c r="N95" s="12">
        <f>SUM(N30+N40+N47+N54+N60+N64+N71+N80+N83+N88+N93+N94)</f>
        <v>344161.36</v>
      </c>
    </row>
    <row r="96" spans="1:14" ht="17" thickBot="1">
      <c r="A96" s="4"/>
      <c r="B96" s="4"/>
      <c r="C96" s="4"/>
      <c r="D96" s="4"/>
      <c r="E96" s="4"/>
      <c r="F96" s="13">
        <f>SUM(F19-F95)</f>
        <v>7804.8600000000006</v>
      </c>
      <c r="G96" s="4"/>
      <c r="H96" s="13">
        <f>SUM(H19-H95)</f>
        <v>17573.579999999987</v>
      </c>
      <c r="I96" s="4"/>
      <c r="J96" s="13">
        <f>SUM(J19-J95)</f>
        <v>10183.849999999991</v>
      </c>
      <c r="K96" s="4"/>
      <c r="L96" s="13">
        <f>ROUND(L21-L95,5)</f>
        <v>40264.69</v>
      </c>
      <c r="M96" s="4"/>
      <c r="N96" s="13">
        <f>ROUND(SUM(F96:L96),5)</f>
        <v>75826.98</v>
      </c>
    </row>
    <row r="97" spans="1:14" ht="17" thickTop="1">
      <c r="A97" s="14"/>
      <c r="B97" s="14"/>
      <c r="C97" s="14"/>
      <c r="D97" s="14"/>
      <c r="E97" s="14"/>
      <c r="F97" s="15"/>
      <c r="G97" s="15"/>
      <c r="H97" s="15"/>
      <c r="I97" s="15"/>
      <c r="J97" s="15"/>
      <c r="K97" s="15"/>
      <c r="L97" s="15"/>
      <c r="M97" s="15"/>
      <c r="N97" s="15"/>
    </row>
    <row r="98" spans="1:14" ht="10">
      <c r="A98" s="14"/>
      <c r="B98" s="14"/>
      <c r="C98" s="14"/>
      <c r="D98" s="14"/>
      <c r="E98" s="4" t="s">
        <v>98</v>
      </c>
      <c r="F98" s="4"/>
      <c r="G98" s="5"/>
      <c r="H98" s="6"/>
      <c r="I98" s="5"/>
      <c r="J98" s="6"/>
      <c r="K98" s="5"/>
      <c r="L98" s="6"/>
      <c r="M98" s="5"/>
      <c r="N98" s="6"/>
    </row>
    <row r="99" spans="1:14" ht="10">
      <c r="A99" s="14"/>
      <c r="B99" s="14"/>
      <c r="C99" s="14"/>
      <c r="D99" s="14"/>
      <c r="E99" s="4" t="s">
        <v>99</v>
      </c>
      <c r="F99" s="5">
        <v>0</v>
      </c>
      <c r="G99" s="6"/>
      <c r="H99" s="5">
        <v>0</v>
      </c>
      <c r="I99" s="6"/>
      <c r="J99" s="16">
        <v>4676.5</v>
      </c>
      <c r="K99" s="6"/>
      <c r="L99" s="5">
        <v>0</v>
      </c>
      <c r="M99" s="6"/>
      <c r="N99" s="5">
        <f>ROUND(SUM(F99:L99),5)</f>
        <v>4676.5</v>
      </c>
    </row>
    <row r="100" spans="1:14" ht="17" thickBot="1">
      <c r="A100" s="14"/>
      <c r="B100" s="14"/>
      <c r="C100" s="14"/>
      <c r="D100" s="14"/>
      <c r="E100" s="4" t="s">
        <v>100</v>
      </c>
      <c r="F100" s="10">
        <v>0</v>
      </c>
      <c r="G100" s="6"/>
      <c r="H100" s="10">
        <v>0</v>
      </c>
      <c r="I100" s="6"/>
      <c r="J100" s="17">
        <v>16568.16</v>
      </c>
      <c r="K100" s="6"/>
      <c r="L100" s="10">
        <v>692.96</v>
      </c>
      <c r="M100" s="6"/>
      <c r="N100" s="10">
        <f>ROUND(SUM(F100:L100),5)</f>
        <v>17261.12</v>
      </c>
    </row>
    <row r="101" spans="1:14" ht="17" thickBot="1">
      <c r="A101" s="14"/>
      <c r="B101" s="14"/>
      <c r="C101" s="14"/>
      <c r="D101" s="14"/>
      <c r="E101" s="4" t="s">
        <v>101</v>
      </c>
      <c r="F101" s="8">
        <f>ROUND(SUM(G120:G122),5)</f>
        <v>0</v>
      </c>
      <c r="G101" s="6"/>
      <c r="H101" s="8">
        <f>ROUND(SUM(I120:I122),5)</f>
        <v>0</v>
      </c>
      <c r="I101" s="6"/>
      <c r="J101" s="18">
        <f>SUM(J99:J100)</f>
        <v>21244.66</v>
      </c>
      <c r="K101" s="6"/>
      <c r="L101" s="8">
        <f>ROUND(SUM(M120:M122),5)</f>
        <v>0</v>
      </c>
      <c r="M101" s="6"/>
      <c r="N101" s="8">
        <f>ROUND(SUM(F101:L101),5)</f>
        <v>21244.66</v>
      </c>
    </row>
    <row r="102" spans="1:14">
      <c r="A102" s="14"/>
      <c r="B102" s="14"/>
      <c r="C102" s="14"/>
      <c r="D102" s="14"/>
      <c r="E102" s="14"/>
      <c r="F102" s="15"/>
      <c r="G102" s="15"/>
      <c r="H102" s="15"/>
      <c r="I102" s="15"/>
      <c r="J102" s="15"/>
      <c r="K102" s="15"/>
      <c r="L102" s="15"/>
      <c r="M102" s="15"/>
      <c r="N102" s="15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/>
  <dcterms:created xsi:type="dcterms:W3CDTF">2017-01-21T06:30:51Z</dcterms:created>
  <dcterms:modified xsi:type="dcterms:W3CDTF">2017-01-22T04:21:39Z</dcterms:modified>
</cp:coreProperties>
</file>